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degh\Desktop\"/>
    </mc:Choice>
  </mc:AlternateContent>
  <xr:revisionPtr revIDLastSave="0" documentId="8_{07C13DF9-D9EB-4E9A-B032-525786848B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گزارش آمار (2)" sheetId="1" r:id="rId1"/>
  </sheets>
  <definedNames>
    <definedName name="_xlnm.Print_Area" localSheetId="0">'گزارش آمار (2)'!$B$2:$P$26</definedName>
  </definedNames>
  <calcPr calcId="191029"/>
</workbook>
</file>

<file path=xl/calcChain.xml><?xml version="1.0" encoding="utf-8"?>
<calcChain xmlns="http://schemas.openxmlformats.org/spreadsheetml/2006/main">
  <c r="M25" i="1" l="1"/>
  <c r="K24" i="1"/>
  <c r="P22" i="1"/>
  <c r="J22" i="1"/>
  <c r="L22" i="1" s="1"/>
  <c r="L21" i="1"/>
  <c r="M21" i="1" s="1"/>
  <c r="M19" i="1"/>
  <c r="L19" i="1"/>
  <c r="M15" i="1"/>
  <c r="L15" i="1"/>
  <c r="M14" i="1"/>
  <c r="L14" i="1"/>
  <c r="M12" i="1"/>
  <c r="M10" i="1"/>
  <c r="L10" i="1"/>
  <c r="J10" i="1"/>
  <c r="M8" i="1"/>
  <c r="J8" i="1"/>
  <c r="M6" i="1"/>
  <c r="M22" i="1" l="1"/>
</calcChain>
</file>

<file path=xl/sharedStrings.xml><?xml version="1.0" encoding="utf-8"?>
<sst xmlns="http://schemas.openxmlformats.org/spreadsheetml/2006/main" count="94" uniqueCount="74">
  <si>
    <t>گزارش شاخص های عملکرد تجاری منطقه آزاد ماکو</t>
  </si>
  <si>
    <t>حوزه</t>
  </si>
  <si>
    <t xml:space="preserve">شاخص </t>
  </si>
  <si>
    <t>تعریف شاخص</t>
  </si>
  <si>
    <t xml:space="preserve">تجمیعی از ابتدای 1403تا پایان آخرین ماه مورد گزارش </t>
  </si>
  <si>
    <t>10 ماهه سال جاری</t>
  </si>
  <si>
    <t>بهمن</t>
  </si>
  <si>
    <t>11 ماهه سال جاری</t>
  </si>
  <si>
    <t>اسفند</t>
  </si>
  <si>
    <t>تعداد</t>
  </si>
  <si>
    <t>دلار</t>
  </si>
  <si>
    <t xml:space="preserve">صادرات </t>
  </si>
  <si>
    <t>کالای تولید شده در منطقه به خارج از کشور</t>
  </si>
  <si>
    <t>ارزش کالاهای توليد شده در واحدهاي داراي مجوز بهره برداري از مناطق آزاد و ویژه که از منطقه به خارج از کشور از طریق کلیه گمرکات کشور صادر می گردد.</t>
  </si>
  <si>
    <t>3/489/000</t>
  </si>
  <si>
    <t>5/515/000</t>
  </si>
  <si>
    <t>5 قلم عمده کالاها/ فهرست واحدهای برتر</t>
  </si>
  <si>
    <t>ذکر 5 قلم عمده ردیف فوق به همراه فهرست2 تا 3 واحد صادراتی برتر آن حوزه</t>
  </si>
  <si>
    <t>چای سیاه- روغن موتور- فیلم استرچ- (پدیده طلای سبز- پترو پالایش آرکان خان- سالار تجارت- آرتا پلیمر غرب)</t>
  </si>
  <si>
    <t>خدمات ارائه شده منطقه به خارج از کشور</t>
  </si>
  <si>
    <t>ارزش خدمات ارائه شده در واحدهاي داراي مجوز بهره برداري از مناطق آزاد و ویژه که گواهی صدور خدمات را از سازمان های ذیربط دريافت مي‌نمايند.</t>
  </si>
  <si>
    <t>5 قلم عمده کالاهایی صادراتی/ فهرست واحدهای برتر</t>
  </si>
  <si>
    <t>ذکر 5 قلم عمده ردیف فوق به همراه فهرست2 تا 3 واحد خدماتی برتر آن حوزه</t>
  </si>
  <si>
    <t xml:space="preserve">جمع صادرات گمرک بازرگان و سایر از بولتن گمرک اصلی منهای صادرات کالای تولیدی به خارج از کشور بولتن گمرک منطقه </t>
  </si>
  <si>
    <t>کالای تولید شده سرزمین اصلی از مسیر منطقه به خارج از کشور</t>
  </si>
  <si>
    <t>ارزش کالاهای تولید شده در سرزمین اصلی  که از مسیر گمرکات منطقه به خارج از کشور صادر می گردد.</t>
  </si>
  <si>
    <t>5/522/000/000</t>
  </si>
  <si>
    <t>2/291/000/000</t>
  </si>
  <si>
    <t>ذکر 5 قلم عمده ردیف فوق به همراه فهرست2 تا 3 واحد برتر این بخش</t>
  </si>
  <si>
    <t xml:space="preserve">محصولات پتروشیمی </t>
  </si>
  <si>
    <t>محصولات نباتی-کشاورزی</t>
  </si>
  <si>
    <t>اشیا سرامیکی و شیشه ای</t>
  </si>
  <si>
    <t>مجدد</t>
  </si>
  <si>
    <t>ارزش کالاي وارد شده به محدوده منطقه از مبدا کشورهاي خارجي، که با حداکثر 2%  ارزش افزوده به کشورهاي ديگر صادرات مجدد شده و مستندات لازم نظير قبض انبار و یا اظهارنامه صادرات مجدد منطقه را دریافت می نماید.</t>
  </si>
  <si>
    <t>واردات</t>
  </si>
  <si>
    <t xml:space="preserve"> تولید</t>
  </si>
  <si>
    <t xml:space="preserve">  ماشین آلات و تجهیزات که در واحد تولیدی منطقه وارد، نصب و استفاده می گردد</t>
  </si>
  <si>
    <t>2/962/000</t>
  </si>
  <si>
    <t>4/503/000</t>
  </si>
  <si>
    <t xml:space="preserve"> مواد اولیه و قطعات که در واحد تولیدی منطقه وارد و استفاده می گردد</t>
  </si>
  <si>
    <t>6/993/000</t>
  </si>
  <si>
    <t>10/930/000</t>
  </si>
  <si>
    <t>5 قلم عمده کالای وارداتی</t>
  </si>
  <si>
    <t>ذکر 5 قلم عمده ردیف فوق به همراه فهرست2 تا 3  واحد وارد کننده عمده این بخش</t>
  </si>
  <si>
    <t>پارچه دنیم- چای سیاه- پارچه مخمل- پارچه گیپور- ماشین آلات شست- ماشین آلات خط دوخت-  خط تولید فیلم استرچ- پوشاک گستر برسام- پدیده طلای سبز- نساجی آغری کاران- سارای موکت</t>
  </si>
  <si>
    <t>مصرف در  منطقه</t>
  </si>
  <si>
    <t>مصالح، مواد اولیه، کالاهای واسطه ای، ماشین‌آلات پروژه های سرمایه گذاری، وسائط، امکانات، ایجاد زیرساخت و سایر تجهیزات که برای مصارف منطقه و  توسط سکنه و گردشگران(غیر تولید) استفاده شود</t>
  </si>
  <si>
    <t>*</t>
  </si>
  <si>
    <t xml:space="preserve">ذکر 5 قلم کالای عمده وارد شده به همراه فهرست حقیقی /حقوقی </t>
  </si>
  <si>
    <t>مبلمان</t>
  </si>
  <si>
    <t>همراه مسافر</t>
  </si>
  <si>
    <t>کالاهایی که در فهرست مصوب کاگروه مسافری تعیین و  تحت عنوان کالاهای همراه مسافر به مراکز فروش این کالاها در منطقه وارد گردیده است</t>
  </si>
  <si>
    <t>10/026/000</t>
  </si>
  <si>
    <t>22/778/000</t>
  </si>
  <si>
    <t>البسه</t>
  </si>
  <si>
    <t>مواد غذایی</t>
  </si>
  <si>
    <t>شوینده بهداشتی</t>
  </si>
  <si>
    <t>کالای تجاری</t>
  </si>
  <si>
    <t>کالاهای ترخیص قطعی به مقصد سرزمین اصلی از مسیر منطقه( مشمول کاهش سود بازرگانی سهمیه کالای تجاری منطقه)</t>
  </si>
  <si>
    <t>393/036/000</t>
  </si>
  <si>
    <t>318/539/000</t>
  </si>
  <si>
    <t>واردات کل بازرگان از بولتن گمرک بازرگان منهای واردات کالا از طریق منطقه به سرزمین اصلی از بند 2 مصوبه (تجاری) بولتن گمرک منطقه</t>
  </si>
  <si>
    <t>سایرکالاهای ترخیص قطعی به مقصد سرزمین اصلی از مسیر منطقه ( بدون اعمال کاهش سود بازرگانی سهمیه کالای تجاری )</t>
  </si>
  <si>
    <t>291/964/000</t>
  </si>
  <si>
    <t>323/461/000</t>
  </si>
  <si>
    <t>موز</t>
  </si>
  <si>
    <t>کشنده</t>
  </si>
  <si>
    <t>لوازم یدکی</t>
  </si>
  <si>
    <t>خودرو</t>
  </si>
  <si>
    <t>تعداد و ارزش خودروهایی که با رویه ثبت آماری واردات خودرو، به محدوده گمرک منطقه وارد و تا کنون ترخیص نشده اند.</t>
  </si>
  <si>
    <t xml:space="preserve"> تعداد و ارزش خودروهایی که با پلاک منطقه شماره گذاری و از محدوده گمرکی ترخیص و در سطح محدوده مصوب تردد می نمایند.</t>
  </si>
  <si>
    <t>ذکر 5 برند عمده وارداتی خودرو به همراه فهرست5 شخص حقیقی/ حقوقی برتر وارد کننده</t>
  </si>
  <si>
    <t>تویوتا</t>
  </si>
  <si>
    <t>تویوتا-هیوندا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</si>
</sst>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sz val="12"/>
      <color theme="1"/>
      <name val="B Mitra"/>
      <charset val="178"/>
    </font>
    <font>
      <b/>
      <sz val="14"/>
      <color theme="1"/>
      <name val="B Mitra"/>
      <charset val="178"/>
    </font>
    <font>
      <sz val="22"/>
      <color theme="1"/>
      <name val="B Mitra"/>
      <charset val="178"/>
    </font>
    <font>
      <b/>
      <sz val="12"/>
      <color theme="1"/>
      <name val="B Mitra"/>
      <charset val="178"/>
    </font>
    <font>
      <b/>
      <sz val="18"/>
      <color theme="1"/>
      <name val="B Mitra"/>
      <charset val="178"/>
    </font>
    <font>
      <sz val="14"/>
      <color theme="1"/>
      <name val="B Mitra"/>
      <charset val="178"/>
    </font>
    <font>
      <b/>
      <sz val="11"/>
      <color theme="1"/>
      <name val="B Mitra"/>
      <charset val="178"/>
    </font>
    <font>
      <b/>
      <sz val="16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theme="0"/>
      </patternFill>
    </fill>
    <fill>
      <patternFill patternType="lightUp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 applyAlignment="1">
      <alignment horizontal="center" readingOrder="2"/>
    </xf>
    <xf numFmtId="0" fontId="2" fillId="0" borderId="0" xfId="0" applyFont="1" applyAlignment="1">
      <alignment readingOrder="2"/>
    </xf>
    <xf numFmtId="0" fontId="2" fillId="0" borderId="0" xfId="0" applyFont="1" applyAlignment="1">
      <alignment horizontal="center" vertical="center" readingOrder="2"/>
    </xf>
    <xf numFmtId="0" fontId="2" fillId="2" borderId="0" xfId="0" applyFont="1" applyFill="1" applyAlignment="1">
      <alignment readingOrder="2"/>
    </xf>
    <xf numFmtId="0" fontId="2" fillId="2" borderId="0" xfId="0" applyFont="1" applyFill="1" applyAlignment="1">
      <alignment horizontal="center" readingOrder="2"/>
    </xf>
    <xf numFmtId="3" fontId="3" fillId="0" borderId="0" xfId="0" applyNumberFormat="1" applyFont="1" applyAlignment="1">
      <alignment horizontal="center" vertical="center" readingOrder="2"/>
    </xf>
    <xf numFmtId="0" fontId="2" fillId="0" borderId="0" xfId="0" applyFont="1"/>
    <xf numFmtId="0" fontId="4" fillId="2" borderId="5" xfId="0" applyFont="1" applyFill="1" applyBorder="1" applyAlignment="1">
      <alignment horizontal="center" vertical="center" readingOrder="2"/>
    </xf>
    <xf numFmtId="0" fontId="4" fillId="3" borderId="8" xfId="0" applyFont="1" applyFill="1" applyBorder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readingOrder="2"/>
    </xf>
    <xf numFmtId="0" fontId="4" fillId="2" borderId="15" xfId="0" applyFont="1" applyFill="1" applyBorder="1" applyAlignment="1">
      <alignment horizontal="center" readingOrder="2"/>
    </xf>
    <xf numFmtId="0" fontId="4" fillId="0" borderId="12" xfId="0" applyFont="1" applyBorder="1" applyAlignment="1">
      <alignment horizontal="center" readingOrder="2"/>
    </xf>
    <xf numFmtId="3" fontId="6" fillId="0" borderId="13" xfId="0" applyNumberFormat="1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readingOrder="2"/>
    </xf>
    <xf numFmtId="0" fontId="4" fillId="0" borderId="14" xfId="0" applyFont="1" applyBorder="1" applyAlignment="1">
      <alignment horizontal="center" readingOrder="2"/>
    </xf>
    <xf numFmtId="0" fontId="8" fillId="0" borderId="3" xfId="0" applyFont="1" applyBorder="1" applyAlignment="1">
      <alignment horizontal="center" vertical="center" readingOrder="2"/>
    </xf>
    <xf numFmtId="0" fontId="8" fillId="0" borderId="4" xfId="1" applyFont="1" applyBorder="1" applyAlignment="1">
      <alignment vertical="center" wrapText="1" readingOrder="2"/>
    </xf>
    <xf numFmtId="0" fontId="4" fillId="4" borderId="2" xfId="1" applyFont="1" applyFill="1" applyBorder="1" applyAlignment="1">
      <alignment horizontal="center" vertical="center" wrapText="1" readingOrder="2"/>
    </xf>
    <xf numFmtId="3" fontId="6" fillId="2" borderId="5" xfId="0" applyNumberFormat="1" applyFont="1" applyFill="1" applyBorder="1" applyAlignment="1">
      <alignment horizontal="center" vertical="center" readingOrder="2"/>
    </xf>
    <xf numFmtId="0" fontId="8" fillId="5" borderId="3" xfId="1" applyFont="1" applyFill="1" applyBorder="1" applyAlignment="1">
      <alignment vertical="center" wrapText="1" readingOrder="2"/>
    </xf>
    <xf numFmtId="3" fontId="6" fillId="3" borderId="4" xfId="0" applyNumberFormat="1" applyFont="1" applyFill="1" applyBorder="1" applyAlignment="1">
      <alignment horizontal="center" vertical="center" readingOrder="2"/>
    </xf>
    <xf numFmtId="0" fontId="8" fillId="0" borderId="4" xfId="0" applyFont="1" applyBorder="1" applyAlignment="1">
      <alignment horizontal="center" readingOrder="2"/>
    </xf>
    <xf numFmtId="0" fontId="2" fillId="0" borderId="17" xfId="0" applyFont="1" applyBorder="1"/>
    <xf numFmtId="0" fontId="8" fillId="6" borderId="13" xfId="0" applyFont="1" applyFill="1" applyBorder="1" applyAlignment="1">
      <alignment horizontal="center" vertical="center" readingOrder="2"/>
    </xf>
    <xf numFmtId="0" fontId="8" fillId="6" borderId="14" xfId="1" applyFont="1" applyFill="1" applyBorder="1" applyAlignment="1">
      <alignment vertical="center" wrapText="1" readingOrder="2"/>
    </xf>
    <xf numFmtId="0" fontId="8" fillId="3" borderId="13" xfId="0" applyFont="1" applyFill="1" applyBorder="1" applyAlignment="1">
      <alignment horizontal="center" readingOrder="2"/>
    </xf>
    <xf numFmtId="0" fontId="2" fillId="5" borderId="11" xfId="0" applyFont="1" applyFill="1" applyBorder="1"/>
    <xf numFmtId="0" fontId="8" fillId="0" borderId="8" xfId="0" applyFont="1" applyBorder="1" applyAlignment="1">
      <alignment horizontal="center" vertical="center" readingOrder="2"/>
    </xf>
    <xf numFmtId="0" fontId="8" fillId="0" borderId="9" xfId="1" applyFont="1" applyBorder="1" applyAlignment="1">
      <alignment vertical="center" wrapText="1" readingOrder="2"/>
    </xf>
    <xf numFmtId="0" fontId="8" fillId="4" borderId="7" xfId="1" applyFont="1" applyFill="1" applyBorder="1" applyAlignment="1">
      <alignment vertical="center" wrapText="1" readingOrder="2"/>
    </xf>
    <xf numFmtId="3" fontId="6" fillId="0" borderId="8" xfId="0" applyNumberFormat="1" applyFont="1" applyBorder="1" applyAlignment="1">
      <alignment horizontal="center" vertical="center" readingOrder="2"/>
    </xf>
    <xf numFmtId="0" fontId="8" fillId="5" borderId="7" xfId="1" applyFont="1" applyFill="1" applyBorder="1" applyAlignment="1">
      <alignment vertical="center" wrapText="1" readingOrder="2"/>
    </xf>
    <xf numFmtId="0" fontId="8" fillId="5" borderId="8" xfId="1" applyFont="1" applyFill="1" applyBorder="1" applyAlignment="1">
      <alignment vertical="center" wrapText="1" readingOrder="2"/>
    </xf>
    <xf numFmtId="0" fontId="2" fillId="0" borderId="11" xfId="0" applyFont="1" applyBorder="1"/>
    <xf numFmtId="0" fontId="9" fillId="3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 readingOrder="2"/>
    </xf>
    <xf numFmtId="3" fontId="6" fillId="3" borderId="8" xfId="0" applyNumberFormat="1" applyFont="1" applyFill="1" applyBorder="1" applyAlignment="1">
      <alignment horizontal="center" vertical="center" readingOrder="2"/>
    </xf>
    <xf numFmtId="0" fontId="8" fillId="0" borderId="9" xfId="0" applyFont="1" applyBorder="1" applyAlignment="1">
      <alignment horizontal="center" readingOrder="2"/>
    </xf>
    <xf numFmtId="0" fontId="10" fillId="2" borderId="10" xfId="0" applyFont="1" applyFill="1" applyBorder="1" applyAlignment="1">
      <alignment horizontal="center" vertical="center" readingOrder="2"/>
    </xf>
    <xf numFmtId="3" fontId="6" fillId="2" borderId="10" xfId="0" applyNumberFormat="1" applyFont="1" applyFill="1" applyBorder="1" applyAlignment="1">
      <alignment horizontal="center" vertical="center" readingOrder="2"/>
    </xf>
    <xf numFmtId="0" fontId="8" fillId="4" borderId="2" xfId="1" applyFont="1" applyFill="1" applyBorder="1" applyAlignment="1">
      <alignment vertical="center" wrapText="1" readingOrder="2"/>
    </xf>
    <xf numFmtId="0" fontId="8" fillId="5" borderId="2" xfId="1" applyFont="1" applyFill="1" applyBorder="1" applyAlignment="1">
      <alignment vertical="center" wrapText="1" readingOrder="2"/>
    </xf>
    <xf numFmtId="0" fontId="8" fillId="0" borderId="24" xfId="0" applyFont="1" applyBorder="1" applyAlignment="1">
      <alignment horizontal="center" vertical="center" readingOrder="2"/>
    </xf>
    <xf numFmtId="0" fontId="8" fillId="0" borderId="9" xfId="0" applyFont="1" applyBorder="1" applyAlignment="1">
      <alignment vertical="center" wrapText="1" readingOrder="2"/>
    </xf>
    <xf numFmtId="0" fontId="8" fillId="4" borderId="7" xfId="0" applyFont="1" applyFill="1" applyBorder="1" applyAlignment="1">
      <alignment vertical="center" wrapText="1" readingOrder="2"/>
    </xf>
    <xf numFmtId="0" fontId="8" fillId="5" borderId="7" xfId="0" applyFont="1" applyFill="1" applyBorder="1" applyAlignment="1">
      <alignment vertical="center" wrapText="1" readingOrder="2"/>
    </xf>
    <xf numFmtId="0" fontId="8" fillId="5" borderId="8" xfId="0" applyFont="1" applyFill="1" applyBorder="1" applyAlignment="1">
      <alignment vertical="center" wrapText="1" readingOrder="2"/>
    </xf>
    <xf numFmtId="0" fontId="8" fillId="6" borderId="25" xfId="0" applyFont="1" applyFill="1" applyBorder="1" applyAlignment="1">
      <alignment horizontal="center" vertical="center" readingOrder="2"/>
    </xf>
    <xf numFmtId="0" fontId="8" fillId="3" borderId="20" xfId="0" applyFont="1" applyFill="1" applyBorder="1" applyAlignment="1">
      <alignment horizontal="center" readingOrder="2"/>
    </xf>
    <xf numFmtId="0" fontId="8" fillId="6" borderId="20" xfId="0" applyFont="1" applyFill="1" applyBorder="1" applyAlignment="1">
      <alignment horizontal="center" readingOrder="2"/>
    </xf>
    <xf numFmtId="0" fontId="8" fillId="6" borderId="27" xfId="0" applyFont="1" applyFill="1" applyBorder="1" applyAlignment="1">
      <alignment horizontal="center" vertical="center" readingOrder="2"/>
    </xf>
    <xf numFmtId="0" fontId="8" fillId="6" borderId="28" xfId="1" applyFont="1" applyFill="1" applyBorder="1" applyAlignment="1">
      <alignment vertical="center" wrapText="1" readingOrder="2"/>
    </xf>
    <xf numFmtId="0" fontId="8" fillId="3" borderId="31" xfId="0" applyFont="1" applyFill="1" applyBorder="1" applyAlignment="1">
      <alignment horizontal="center" readingOrder="2"/>
    </xf>
    <xf numFmtId="0" fontId="8" fillId="0" borderId="34" xfId="0" applyFont="1" applyBorder="1" applyAlignment="1">
      <alignment vertical="center" wrapText="1" readingOrder="2"/>
    </xf>
    <xf numFmtId="0" fontId="8" fillId="4" borderId="34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horizontal="center" vertical="center" readingOrder="2"/>
    </xf>
    <xf numFmtId="0" fontId="8" fillId="5" borderId="34" xfId="0" applyFont="1" applyFill="1" applyBorder="1" applyAlignment="1">
      <alignment vertical="center" wrapText="1" readingOrder="2"/>
    </xf>
    <xf numFmtId="3" fontId="6" fillId="2" borderId="35" xfId="0" applyNumberFormat="1" applyFont="1" applyFill="1" applyBorder="1" applyAlignment="1">
      <alignment horizontal="center" vertical="center" readingOrder="2"/>
    </xf>
    <xf numFmtId="0" fontId="2" fillId="0" borderId="36" xfId="0" applyFont="1" applyBorder="1"/>
    <xf numFmtId="0" fontId="8" fillId="0" borderId="35" xfId="0" applyFont="1" applyBorder="1" applyAlignment="1">
      <alignment vertical="center" wrapText="1" readingOrder="2"/>
    </xf>
    <xf numFmtId="0" fontId="8" fillId="4" borderId="35" xfId="0" applyFont="1" applyFill="1" applyBorder="1" applyAlignment="1">
      <alignment vertical="center" wrapText="1" readingOrder="2"/>
    </xf>
    <xf numFmtId="0" fontId="4" fillId="2" borderId="35" xfId="0" applyFont="1" applyFill="1" applyBorder="1" applyAlignment="1">
      <alignment horizontal="center" vertical="center" readingOrder="2"/>
    </xf>
    <xf numFmtId="0" fontId="8" fillId="5" borderId="35" xfId="0" applyFont="1" applyFill="1" applyBorder="1" applyAlignment="1">
      <alignment vertical="center" wrapText="1" readingOrder="2"/>
    </xf>
    <xf numFmtId="0" fontId="8" fillId="6" borderId="38" xfId="0" applyFont="1" applyFill="1" applyBorder="1" applyAlignment="1">
      <alignment horizontal="center" vertical="center" readingOrder="2"/>
    </xf>
    <xf numFmtId="0" fontId="8" fillId="6" borderId="39" xfId="1" applyFont="1" applyFill="1" applyBorder="1" applyAlignment="1">
      <alignment vertical="center" wrapText="1" readingOrder="2"/>
    </xf>
    <xf numFmtId="0" fontId="8" fillId="3" borderId="1" xfId="0" applyFont="1" applyFill="1" applyBorder="1" applyAlignment="1">
      <alignment horizontal="center" readingOrder="2"/>
    </xf>
    <xf numFmtId="0" fontId="10" fillId="2" borderId="7" xfId="0" applyFont="1" applyFill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8" fillId="0" borderId="8" xfId="0" applyFont="1" applyBorder="1" applyAlignment="1">
      <alignment horizontal="center" readingOrder="2"/>
    </xf>
    <xf numFmtId="0" fontId="10" fillId="2" borderId="7" xfId="0" applyFont="1" applyFill="1" applyBorder="1" applyAlignment="1">
      <alignment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vertical="center" wrapText="1" readingOrder="2"/>
    </xf>
    <xf numFmtId="0" fontId="2" fillId="0" borderId="42" xfId="0" applyFont="1" applyBorder="1" applyAlignment="1">
      <alignment readingOrder="2"/>
    </xf>
    <xf numFmtId="0" fontId="8" fillId="0" borderId="24" xfId="0" applyFont="1" applyBorder="1" applyAlignment="1">
      <alignment horizontal="center" vertical="center" readingOrder="2"/>
    </xf>
    <xf numFmtId="0" fontId="10" fillId="6" borderId="40" xfId="0" applyFont="1" applyFill="1" applyBorder="1" applyAlignment="1">
      <alignment horizontal="center" vertical="center" readingOrder="2"/>
    </xf>
    <xf numFmtId="0" fontId="10" fillId="6" borderId="41" xfId="0" applyFont="1" applyFill="1" applyBorder="1" applyAlignment="1">
      <alignment horizontal="center" vertical="center" readingOrder="2"/>
    </xf>
    <xf numFmtId="0" fontId="8" fillId="6" borderId="14" xfId="0" applyFont="1" applyFill="1" applyBorder="1" applyAlignment="1">
      <alignment horizontal="center" readingOrder="2"/>
    </xf>
    <xf numFmtId="0" fontId="8" fillId="6" borderId="25" xfId="0" applyFont="1" applyFill="1" applyBorder="1" applyAlignment="1">
      <alignment horizontal="center" readingOrder="2"/>
    </xf>
    <xf numFmtId="0" fontId="8" fillId="6" borderId="20" xfId="0" applyFont="1" applyFill="1" applyBorder="1" applyAlignment="1">
      <alignment horizontal="center" readingOrder="2"/>
    </xf>
    <xf numFmtId="0" fontId="8" fillId="0" borderId="33" xfId="0" applyFont="1" applyBorder="1" applyAlignment="1">
      <alignment horizontal="center" vertical="center" readingOrder="2"/>
    </xf>
    <xf numFmtId="0" fontId="8" fillId="0" borderId="37" xfId="0" applyFont="1" applyBorder="1" applyAlignment="1">
      <alignment horizontal="center" vertical="center" readingOrder="2"/>
    </xf>
    <xf numFmtId="0" fontId="10" fillId="6" borderId="38" xfId="0" applyFont="1" applyFill="1" applyBorder="1" applyAlignment="1">
      <alignment horizontal="center" vertical="center" readingOrder="2"/>
    </xf>
    <xf numFmtId="0" fontId="8" fillId="6" borderId="39" xfId="0" applyFont="1" applyFill="1" applyBorder="1" applyAlignment="1">
      <alignment horizontal="center" readingOrder="2"/>
    </xf>
    <xf numFmtId="0" fontId="8" fillId="6" borderId="38" xfId="0" applyFont="1" applyFill="1" applyBorder="1" applyAlignment="1">
      <alignment horizontal="center" readingOrder="2"/>
    </xf>
    <xf numFmtId="0" fontId="8" fillId="6" borderId="1" xfId="0" applyFont="1" applyFill="1" applyBorder="1" applyAlignment="1">
      <alignment horizontal="center" readingOrder="2"/>
    </xf>
    <xf numFmtId="0" fontId="10" fillId="6" borderId="19" xfId="0" applyFont="1" applyFill="1" applyBorder="1" applyAlignment="1">
      <alignment horizontal="center" vertical="center" readingOrder="2"/>
    </xf>
    <xf numFmtId="0" fontId="10" fillId="6" borderId="26" xfId="0" applyFont="1" applyFill="1" applyBorder="1" applyAlignment="1">
      <alignment horizontal="center" vertical="center" readingOrder="2"/>
    </xf>
    <xf numFmtId="0" fontId="8" fillId="6" borderId="12" xfId="0" applyFont="1" applyFill="1" applyBorder="1" applyAlignment="1">
      <alignment horizontal="center" readingOrder="2"/>
    </xf>
    <xf numFmtId="0" fontId="8" fillId="6" borderId="15" xfId="0" applyFont="1" applyFill="1" applyBorder="1" applyAlignment="1">
      <alignment horizontal="center" readingOrder="2"/>
    </xf>
    <xf numFmtId="0" fontId="8" fillId="6" borderId="13" xfId="0" applyFont="1" applyFill="1" applyBorder="1" applyAlignment="1">
      <alignment horizontal="center" readingOrder="2"/>
    </xf>
    <xf numFmtId="0" fontId="10" fillId="6" borderId="29" xfId="0" applyFont="1" applyFill="1" applyBorder="1" applyAlignment="1">
      <alignment horizontal="center" vertical="center" readingOrder="2"/>
    </xf>
    <xf numFmtId="0" fontId="10" fillId="6" borderId="30" xfId="0" applyFont="1" applyFill="1" applyBorder="1" applyAlignment="1">
      <alignment horizontal="center" vertical="center" readingOrder="2"/>
    </xf>
    <xf numFmtId="0" fontId="10" fillId="6" borderId="27" xfId="0" applyFont="1" applyFill="1" applyBorder="1" applyAlignment="1">
      <alignment horizontal="center" vertical="center" readingOrder="2"/>
    </xf>
    <xf numFmtId="0" fontId="8" fillId="6" borderId="31" xfId="0" applyFont="1" applyFill="1" applyBorder="1" applyAlignment="1">
      <alignment horizontal="center" readingOrder="2"/>
    </xf>
    <xf numFmtId="0" fontId="8" fillId="6" borderId="28" xfId="0" applyFont="1" applyFill="1" applyBorder="1" applyAlignment="1">
      <alignment horizontal="center" readingOrder="2"/>
    </xf>
    <xf numFmtId="0" fontId="7" fillId="0" borderId="21" xfId="0" applyFont="1" applyBorder="1" applyAlignment="1">
      <alignment horizontal="center" vertical="center" textRotation="180" readingOrder="2"/>
    </xf>
    <xf numFmtId="0" fontId="7" fillId="0" borderId="23" xfId="0" applyFont="1" applyBorder="1" applyAlignment="1">
      <alignment horizontal="center" vertical="center" textRotation="180" readingOrder="2"/>
    </xf>
    <xf numFmtId="0" fontId="7" fillId="0" borderId="32" xfId="0" applyFont="1" applyBorder="1" applyAlignment="1">
      <alignment horizontal="center" vertical="center" textRotation="180" readingOrder="2"/>
    </xf>
    <xf numFmtId="0" fontId="8" fillId="0" borderId="22" xfId="0" applyFont="1" applyBorder="1" applyAlignment="1">
      <alignment horizontal="center" vertical="center" readingOrder="2"/>
    </xf>
    <xf numFmtId="0" fontId="4" fillId="6" borderId="19" xfId="0" applyFont="1" applyFill="1" applyBorder="1" applyAlignment="1">
      <alignment horizontal="center" wrapText="1" readingOrder="2"/>
    </xf>
    <xf numFmtId="0" fontId="4" fillId="6" borderId="20" xfId="0" applyFont="1" applyFill="1" applyBorder="1" applyAlignment="1">
      <alignment horizontal="center" wrapText="1" readingOrder="2"/>
    </xf>
    <xf numFmtId="0" fontId="4" fillId="6" borderId="12" xfId="0" applyFont="1" applyFill="1" applyBorder="1" applyAlignment="1">
      <alignment horizontal="center" readingOrder="2"/>
    </xf>
    <xf numFmtId="0" fontId="4" fillId="6" borderId="15" xfId="0" applyFont="1" applyFill="1" applyBorder="1" applyAlignment="1">
      <alignment horizontal="center" readingOrder="2"/>
    </xf>
    <xf numFmtId="0" fontId="6" fillId="6" borderId="12" xfId="0" applyFont="1" applyFill="1" applyBorder="1" applyAlignment="1">
      <alignment horizontal="center" readingOrder="2"/>
    </xf>
    <xf numFmtId="0" fontId="6" fillId="6" borderId="15" xfId="0" applyFont="1" applyFill="1" applyBorder="1" applyAlignment="1">
      <alignment horizontal="center" readingOrder="2"/>
    </xf>
    <xf numFmtId="0" fontId="6" fillId="6" borderId="13" xfId="0" applyFont="1" applyFill="1" applyBorder="1" applyAlignment="1">
      <alignment horizontal="center" readingOrder="2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 textRotation="180" readingOrder="2"/>
    </xf>
    <xf numFmtId="0" fontId="7" fillId="0" borderId="18" xfId="0" applyFont="1" applyBorder="1" applyAlignment="1">
      <alignment horizontal="center" vertical="center" textRotation="180" readingOrder="2"/>
    </xf>
    <xf numFmtId="0" fontId="7" fillId="0" borderId="7" xfId="0" applyFont="1" applyBorder="1" applyAlignment="1">
      <alignment horizontal="center" vertical="center" textRotation="180" readingOrder="2"/>
    </xf>
    <xf numFmtId="0" fontId="7" fillId="0" borderId="12" xfId="0" applyFont="1" applyBorder="1" applyAlignment="1">
      <alignment horizontal="center" vertical="center" textRotation="180" readingOrder="2"/>
    </xf>
    <xf numFmtId="0" fontId="4" fillId="6" borderId="19" xfId="0" applyFont="1" applyFill="1" applyBorder="1" applyAlignment="1">
      <alignment horizontal="center" vertical="center" readingOrder="2"/>
    </xf>
    <xf numFmtId="0" fontId="4" fillId="6" borderId="20" xfId="0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readingOrder="2"/>
    </xf>
    <xf numFmtId="0" fontId="4" fillId="0" borderId="4" xfId="0" applyFont="1" applyBorder="1" applyAlignment="1">
      <alignment horizontal="center" vertical="center" readingOrder="2"/>
    </xf>
    <xf numFmtId="0" fontId="4" fillId="0" borderId="14" xfId="0" applyFont="1" applyBorder="1" applyAlignment="1">
      <alignment horizontal="center" vertical="center" readingOrder="2"/>
    </xf>
    <xf numFmtId="0" fontId="4" fillId="2" borderId="2" xfId="0" applyFont="1" applyFill="1" applyBorder="1" applyAlignment="1">
      <alignment horizontal="center" vertical="center" readingOrder="2"/>
    </xf>
    <xf numFmtId="0" fontId="4" fillId="2" borderId="5" xfId="0" applyFont="1" applyFill="1" applyBorder="1" applyAlignment="1">
      <alignment horizontal="center" vertical="center" readingOrder="2"/>
    </xf>
    <xf numFmtId="0" fontId="4" fillId="2" borderId="7" xfId="0" applyFont="1" applyFill="1" applyBorder="1" applyAlignment="1">
      <alignment horizontal="center" vertical="center" readingOrder="2"/>
    </xf>
    <xf numFmtId="0" fontId="4" fillId="2" borderId="10" xfId="0" applyFont="1" applyFill="1" applyBorder="1" applyAlignment="1">
      <alignment horizontal="center" vertical="center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rightToLeft="1" tabSelected="1" topLeftCell="C1" zoomScale="80" zoomScaleNormal="80" zoomScaleSheetLayoutView="90" workbookViewId="0">
      <selection activeCell="M6" sqref="M6"/>
    </sheetView>
  </sheetViews>
  <sheetFormatPr defaultColWidth="9.140625" defaultRowHeight="18" x14ac:dyDescent="0.4"/>
  <cols>
    <col min="1" max="1" width="80.140625" style="7" bestFit="1" customWidth="1"/>
    <col min="2" max="2" width="9.140625" style="2"/>
    <col min="3" max="3" width="50.42578125" style="3" customWidth="1"/>
    <col min="4" max="4" width="96.42578125" style="2" customWidth="1"/>
    <col min="5" max="5" width="6.7109375" style="4" customWidth="1"/>
    <col min="6" max="6" width="15.85546875" style="5" customWidth="1"/>
    <col min="7" max="7" width="6" style="4" bestFit="1" customWidth="1"/>
    <col min="8" max="8" width="16.7109375" style="5" customWidth="1"/>
    <col min="9" max="9" width="6" style="2" bestFit="1" customWidth="1"/>
    <col min="10" max="10" width="16" style="6" customWidth="1"/>
    <col min="11" max="11" width="6" style="2" bestFit="1" customWidth="1"/>
    <col min="12" max="12" width="14.140625" style="1" bestFit="1" customWidth="1"/>
    <col min="13" max="13" width="19.42578125" style="1" bestFit="1" customWidth="1"/>
    <col min="14" max="14" width="6" style="2" bestFit="1" customWidth="1"/>
    <col min="15" max="15" width="16" style="1" customWidth="1"/>
    <col min="16" max="16" width="66.28515625" style="7" customWidth="1"/>
    <col min="17" max="16384" width="9.140625" style="7"/>
  </cols>
  <sheetData>
    <row r="1" spans="1:16" x14ac:dyDescent="0.4">
      <c r="A1" s="1"/>
    </row>
    <row r="2" spans="1:16" ht="29.25" customHeight="1" thickBot="1" x14ac:dyDescent="0.45">
      <c r="B2" s="120" t="s">
        <v>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6" ht="18" customHeight="1" x14ac:dyDescent="0.4">
      <c r="B3" s="121" t="s">
        <v>1</v>
      </c>
      <c r="C3" s="123" t="s">
        <v>2</v>
      </c>
      <c r="D3" s="125" t="s">
        <v>3</v>
      </c>
      <c r="E3" s="127">
        <v>1401</v>
      </c>
      <c r="F3" s="128"/>
      <c r="G3" s="127">
        <v>1402</v>
      </c>
      <c r="H3" s="128"/>
      <c r="I3" s="121">
        <v>1403</v>
      </c>
      <c r="J3" s="123"/>
      <c r="K3" s="123"/>
      <c r="L3" s="123"/>
      <c r="M3" s="123"/>
      <c r="N3" s="123"/>
      <c r="O3" s="125"/>
      <c r="P3" s="108" t="s">
        <v>4</v>
      </c>
    </row>
    <row r="4" spans="1:16" ht="18" customHeight="1" x14ac:dyDescent="0.4">
      <c r="B4" s="111"/>
      <c r="C4" s="112"/>
      <c r="D4" s="113"/>
      <c r="E4" s="129"/>
      <c r="F4" s="130"/>
      <c r="G4" s="129"/>
      <c r="H4" s="130"/>
      <c r="I4" s="111" t="s">
        <v>5</v>
      </c>
      <c r="J4" s="112"/>
      <c r="K4" s="112" t="s">
        <v>6</v>
      </c>
      <c r="L4" s="112"/>
      <c r="M4" s="9" t="s">
        <v>7</v>
      </c>
      <c r="N4" s="112" t="s">
        <v>8</v>
      </c>
      <c r="O4" s="113"/>
      <c r="P4" s="109"/>
    </row>
    <row r="5" spans="1:16" s="10" customFormat="1" ht="23.25" thickBot="1" x14ac:dyDescent="0.6">
      <c r="B5" s="122"/>
      <c r="C5" s="124"/>
      <c r="D5" s="126"/>
      <c r="E5" s="11" t="s">
        <v>9</v>
      </c>
      <c r="F5" s="12" t="s">
        <v>10</v>
      </c>
      <c r="G5" s="11" t="s">
        <v>9</v>
      </c>
      <c r="H5" s="12" t="s">
        <v>10</v>
      </c>
      <c r="I5" s="13" t="s">
        <v>9</v>
      </c>
      <c r="J5" s="14" t="s">
        <v>10</v>
      </c>
      <c r="K5" s="15" t="s">
        <v>9</v>
      </c>
      <c r="L5" s="15" t="s">
        <v>10</v>
      </c>
      <c r="M5" s="15"/>
      <c r="N5" s="15" t="s">
        <v>9</v>
      </c>
      <c r="O5" s="16" t="s">
        <v>10</v>
      </c>
      <c r="P5" s="110"/>
    </row>
    <row r="6" spans="1:16" ht="64.5" customHeight="1" x14ac:dyDescent="0.5">
      <c r="B6" s="114" t="s">
        <v>11</v>
      </c>
      <c r="C6" s="17" t="s">
        <v>12</v>
      </c>
      <c r="D6" s="18" t="s">
        <v>13</v>
      </c>
      <c r="E6" s="19"/>
      <c r="F6" s="8" t="s">
        <v>14</v>
      </c>
      <c r="G6" s="19"/>
      <c r="H6" s="20" t="s">
        <v>15</v>
      </c>
      <c r="I6" s="19"/>
      <c r="J6" s="20">
        <v>9200000</v>
      </c>
      <c r="K6" s="21"/>
      <c r="L6" s="20">
        <v>500000</v>
      </c>
      <c r="M6" s="22">
        <f>J6+L6</f>
        <v>9700000</v>
      </c>
      <c r="N6" s="21"/>
      <c r="O6" s="23"/>
      <c r="P6" s="24"/>
    </row>
    <row r="7" spans="1:16" ht="25.5" customHeight="1" thickBot="1" x14ac:dyDescent="0.55000000000000004">
      <c r="B7" s="115"/>
      <c r="C7" s="25" t="s">
        <v>16</v>
      </c>
      <c r="D7" s="26" t="s">
        <v>17</v>
      </c>
      <c r="E7" s="118" t="s">
        <v>18</v>
      </c>
      <c r="F7" s="119"/>
      <c r="G7" s="119"/>
      <c r="H7" s="119"/>
      <c r="I7" s="119"/>
      <c r="J7" s="119"/>
      <c r="K7" s="91"/>
      <c r="L7" s="91"/>
      <c r="M7" s="27"/>
      <c r="N7" s="91"/>
      <c r="O7" s="78"/>
      <c r="P7" s="28"/>
    </row>
    <row r="8" spans="1:16" ht="64.5" customHeight="1" x14ac:dyDescent="0.4">
      <c r="B8" s="116"/>
      <c r="C8" s="29" t="s">
        <v>19</v>
      </c>
      <c r="D8" s="30" t="s">
        <v>20</v>
      </c>
      <c r="E8" s="31"/>
      <c r="F8" s="32">
        <v>230511208</v>
      </c>
      <c r="G8" s="31"/>
      <c r="H8" s="32">
        <v>164484820</v>
      </c>
      <c r="I8" s="33"/>
      <c r="J8" s="32">
        <f>78691777+66400000</f>
        <v>145091777</v>
      </c>
      <c r="K8" s="34"/>
      <c r="L8" s="32">
        <v>14134770</v>
      </c>
      <c r="M8" s="22">
        <f>J8+L8</f>
        <v>159226547</v>
      </c>
      <c r="N8" s="34"/>
      <c r="P8" s="35"/>
    </row>
    <row r="9" spans="1:16" ht="24" customHeight="1" thickBot="1" x14ac:dyDescent="0.55000000000000004">
      <c r="B9" s="116"/>
      <c r="C9" s="25" t="s">
        <v>21</v>
      </c>
      <c r="D9" s="26" t="s">
        <v>22</v>
      </c>
      <c r="E9" s="89"/>
      <c r="F9" s="90"/>
      <c r="G9" s="89"/>
      <c r="H9" s="90"/>
      <c r="I9" s="89"/>
      <c r="J9" s="91"/>
      <c r="K9" s="91"/>
      <c r="L9" s="91"/>
      <c r="M9" s="27"/>
      <c r="N9" s="91"/>
      <c r="O9" s="78"/>
      <c r="P9" s="28"/>
    </row>
    <row r="10" spans="1:16" ht="64.5" customHeight="1" x14ac:dyDescent="0.5">
      <c r="A10" s="36" t="s">
        <v>23</v>
      </c>
      <c r="B10" s="116"/>
      <c r="C10" s="29" t="s">
        <v>24</v>
      </c>
      <c r="D10" s="30" t="s">
        <v>25</v>
      </c>
      <c r="E10" s="31"/>
      <c r="F10" s="37" t="s">
        <v>26</v>
      </c>
      <c r="G10" s="31"/>
      <c r="H10" s="37" t="s">
        <v>27</v>
      </c>
      <c r="I10" s="33"/>
      <c r="J10" s="32">
        <f>((222000000+1149000000+2499000000)-6606000)+214700000</f>
        <v>4078094000</v>
      </c>
      <c r="K10" s="34"/>
      <c r="L10" s="32">
        <f>M10-J10</f>
        <v>380536000</v>
      </c>
      <c r="M10" s="38">
        <f>(251000000+1243000000+2972000000)-7370000</f>
        <v>4458630000</v>
      </c>
      <c r="N10" s="34"/>
      <c r="O10" s="39"/>
      <c r="P10" s="35"/>
    </row>
    <row r="11" spans="1:16" ht="26.25" customHeight="1" thickBot="1" x14ac:dyDescent="0.6">
      <c r="B11" s="116"/>
      <c r="C11" s="25" t="s">
        <v>21</v>
      </c>
      <c r="D11" s="26" t="s">
        <v>28</v>
      </c>
      <c r="E11" s="103" t="s">
        <v>29</v>
      </c>
      <c r="F11" s="104"/>
      <c r="G11" s="105" t="s">
        <v>30</v>
      </c>
      <c r="H11" s="106"/>
      <c r="I11" s="105" t="s">
        <v>31</v>
      </c>
      <c r="J11" s="107"/>
      <c r="K11" s="91"/>
      <c r="L11" s="91"/>
      <c r="M11" s="27"/>
      <c r="N11" s="91"/>
      <c r="O11" s="78"/>
      <c r="P11" s="28"/>
    </row>
    <row r="12" spans="1:16" ht="64.5" customHeight="1" x14ac:dyDescent="0.5">
      <c r="B12" s="116"/>
      <c r="C12" s="29" t="s">
        <v>32</v>
      </c>
      <c r="D12" s="30" t="s">
        <v>33</v>
      </c>
      <c r="E12" s="31"/>
      <c r="F12" s="40">
        <v>0</v>
      </c>
      <c r="G12" s="31"/>
      <c r="H12" s="40">
        <v>0</v>
      </c>
      <c r="I12" s="33"/>
      <c r="J12" s="41">
        <v>0</v>
      </c>
      <c r="K12" s="34"/>
      <c r="L12" s="41">
        <v>0</v>
      </c>
      <c r="M12" s="22">
        <f>J12+L12</f>
        <v>0</v>
      </c>
      <c r="N12" s="34"/>
      <c r="O12" s="39"/>
      <c r="P12" s="35"/>
    </row>
    <row r="13" spans="1:16" ht="28.5" customHeight="1" thickBot="1" x14ac:dyDescent="0.55000000000000004">
      <c r="B13" s="117"/>
      <c r="C13" s="25" t="s">
        <v>21</v>
      </c>
      <c r="D13" s="26" t="s">
        <v>28</v>
      </c>
      <c r="E13" s="89"/>
      <c r="F13" s="90"/>
      <c r="G13" s="89"/>
      <c r="H13" s="90"/>
      <c r="I13" s="89"/>
      <c r="J13" s="91"/>
      <c r="K13" s="91"/>
      <c r="L13" s="91"/>
      <c r="M13" s="27"/>
      <c r="N13" s="91"/>
      <c r="O13" s="78"/>
      <c r="P13" s="28"/>
    </row>
    <row r="14" spans="1:16" ht="64.5" customHeight="1" thickBot="1" x14ac:dyDescent="0.55000000000000004">
      <c r="B14" s="97" t="s">
        <v>34</v>
      </c>
      <c r="C14" s="100" t="s">
        <v>35</v>
      </c>
      <c r="D14" s="18" t="s">
        <v>36</v>
      </c>
      <c r="E14" s="42"/>
      <c r="F14" s="8" t="s">
        <v>37</v>
      </c>
      <c r="G14" s="42"/>
      <c r="H14" s="8" t="s">
        <v>38</v>
      </c>
      <c r="I14" s="43"/>
      <c r="J14" s="32">
        <v>12885000</v>
      </c>
      <c r="K14" s="21"/>
      <c r="L14" s="32">
        <f>14094000-J14</f>
        <v>1209000</v>
      </c>
      <c r="M14" s="22">
        <f>J14+L14</f>
        <v>14094000</v>
      </c>
      <c r="N14" s="21"/>
      <c r="O14" s="23"/>
      <c r="P14" s="35"/>
    </row>
    <row r="15" spans="1:16" ht="64.5" customHeight="1" x14ac:dyDescent="0.5">
      <c r="B15" s="98"/>
      <c r="C15" s="75"/>
      <c r="D15" s="45" t="s">
        <v>39</v>
      </c>
      <c r="E15" s="46"/>
      <c r="F15" s="8" t="s">
        <v>40</v>
      </c>
      <c r="G15" s="46"/>
      <c r="H15" s="8" t="s">
        <v>41</v>
      </c>
      <c r="I15" s="47"/>
      <c r="J15" s="20">
        <v>12065000</v>
      </c>
      <c r="K15" s="48"/>
      <c r="L15" s="20">
        <f>13639000-J15</f>
        <v>1574000</v>
      </c>
      <c r="M15" s="22">
        <f>J15+L15</f>
        <v>13639000</v>
      </c>
      <c r="N15" s="48"/>
      <c r="O15" s="39"/>
      <c r="P15" s="35"/>
    </row>
    <row r="16" spans="1:16" ht="69.75" customHeight="1" thickBot="1" x14ac:dyDescent="0.6">
      <c r="B16" s="98"/>
      <c r="C16" s="49" t="s">
        <v>42</v>
      </c>
      <c r="D16" s="26" t="s">
        <v>43</v>
      </c>
      <c r="E16" s="101" t="s">
        <v>44</v>
      </c>
      <c r="F16" s="102"/>
      <c r="G16" s="102"/>
      <c r="H16" s="102"/>
      <c r="I16" s="102"/>
      <c r="J16" s="102"/>
      <c r="K16" s="78"/>
      <c r="L16" s="79"/>
      <c r="M16" s="50"/>
      <c r="N16" s="78"/>
      <c r="O16" s="80"/>
      <c r="P16" s="28"/>
    </row>
    <row r="17" spans="1:16" ht="64.5" customHeight="1" x14ac:dyDescent="0.5">
      <c r="B17" s="98"/>
      <c r="C17" s="44" t="s">
        <v>45</v>
      </c>
      <c r="D17" s="45" t="s">
        <v>46</v>
      </c>
      <c r="E17" s="46"/>
      <c r="F17" s="8" t="s">
        <v>47</v>
      </c>
      <c r="G17" s="46"/>
      <c r="H17" s="20">
        <v>297251</v>
      </c>
      <c r="I17" s="47"/>
      <c r="J17" s="20" t="s">
        <v>47</v>
      </c>
      <c r="K17" s="48"/>
      <c r="L17" s="20" t="s">
        <v>47</v>
      </c>
      <c r="M17" s="22" t="s">
        <v>47</v>
      </c>
      <c r="N17" s="48"/>
      <c r="O17" s="39"/>
      <c r="P17" s="35"/>
    </row>
    <row r="18" spans="1:16" ht="33.75" customHeight="1" thickBot="1" x14ac:dyDescent="0.55000000000000004">
      <c r="B18" s="98"/>
      <c r="C18" s="49" t="s">
        <v>42</v>
      </c>
      <c r="D18" s="26" t="s">
        <v>48</v>
      </c>
      <c r="E18" s="87" t="s">
        <v>49</v>
      </c>
      <c r="F18" s="88"/>
      <c r="G18" s="89"/>
      <c r="H18" s="90"/>
      <c r="I18" s="89"/>
      <c r="J18" s="91"/>
      <c r="K18" s="91"/>
      <c r="L18" s="91"/>
      <c r="M18" s="27"/>
      <c r="N18" s="91"/>
      <c r="O18" s="78"/>
      <c r="P18" s="28"/>
    </row>
    <row r="19" spans="1:16" ht="64.5" customHeight="1" x14ac:dyDescent="0.5">
      <c r="B19" s="98"/>
      <c r="C19" s="44" t="s">
        <v>50</v>
      </c>
      <c r="D19" s="45" t="s">
        <v>51</v>
      </c>
      <c r="E19" s="46"/>
      <c r="F19" s="8" t="s">
        <v>52</v>
      </c>
      <c r="G19" s="46"/>
      <c r="H19" s="8" t="s">
        <v>53</v>
      </c>
      <c r="I19" s="47"/>
      <c r="J19" s="20">
        <v>21995000</v>
      </c>
      <c r="K19" s="48"/>
      <c r="L19" s="20">
        <f>23128000-J19</f>
        <v>1133000</v>
      </c>
      <c r="M19" s="22">
        <f>J19+L19</f>
        <v>23128000</v>
      </c>
      <c r="N19" s="48"/>
      <c r="O19" s="39"/>
      <c r="P19" s="35"/>
    </row>
    <row r="20" spans="1:16" ht="33.75" customHeight="1" thickBot="1" x14ac:dyDescent="0.55000000000000004">
      <c r="B20" s="98"/>
      <c r="C20" s="52" t="s">
        <v>42</v>
      </c>
      <c r="D20" s="53" t="s">
        <v>43</v>
      </c>
      <c r="E20" s="92" t="s">
        <v>54</v>
      </c>
      <c r="F20" s="93"/>
      <c r="G20" s="92" t="s">
        <v>55</v>
      </c>
      <c r="H20" s="93"/>
      <c r="I20" s="92" t="s">
        <v>56</v>
      </c>
      <c r="J20" s="94"/>
      <c r="K20" s="95"/>
      <c r="L20" s="95"/>
      <c r="M20" s="54"/>
      <c r="N20" s="95"/>
      <c r="O20" s="96"/>
      <c r="P20" s="28"/>
    </row>
    <row r="21" spans="1:16" ht="64.5" customHeight="1" thickBot="1" x14ac:dyDescent="0.45">
      <c r="B21" s="99"/>
      <c r="C21" s="81" t="s">
        <v>57</v>
      </c>
      <c r="D21" s="55" t="s">
        <v>58</v>
      </c>
      <c r="E21" s="56"/>
      <c r="F21" s="57" t="s">
        <v>59</v>
      </c>
      <c r="G21" s="56"/>
      <c r="H21" s="57" t="s">
        <v>60</v>
      </c>
      <c r="I21" s="58"/>
      <c r="J21" s="59">
        <v>185462000</v>
      </c>
      <c r="K21" s="58"/>
      <c r="L21" s="59">
        <f>205635000-J21</f>
        <v>20173000</v>
      </c>
      <c r="M21" s="22">
        <f>J21+L21</f>
        <v>205635000</v>
      </c>
      <c r="N21" s="58"/>
      <c r="P21" s="60"/>
    </row>
    <row r="22" spans="1:16" ht="64.5" customHeight="1" thickBot="1" x14ac:dyDescent="0.45">
      <c r="A22" s="36" t="s">
        <v>61</v>
      </c>
      <c r="B22" s="99"/>
      <c r="C22" s="82"/>
      <c r="D22" s="61" t="s">
        <v>62</v>
      </c>
      <c r="E22" s="62"/>
      <c r="F22" s="63" t="s">
        <v>63</v>
      </c>
      <c r="G22" s="62"/>
      <c r="H22" s="63" t="s">
        <v>64</v>
      </c>
      <c r="I22" s="64"/>
      <c r="J22" s="59">
        <f>(616000000-J21)+113077060</f>
        <v>543615060</v>
      </c>
      <c r="K22" s="64"/>
      <c r="L22" s="59">
        <f>((676000000-20173000))-J22</f>
        <v>112211940</v>
      </c>
      <c r="M22" s="22">
        <f>J22+L22</f>
        <v>655827000</v>
      </c>
      <c r="N22" s="64"/>
      <c r="P22" s="59">
        <f>(499000000-J21)+230077060</f>
        <v>543615060</v>
      </c>
    </row>
    <row r="23" spans="1:16" ht="27.75" customHeight="1" thickBot="1" x14ac:dyDescent="0.55000000000000004">
      <c r="B23" s="98"/>
      <c r="C23" s="65" t="s">
        <v>42</v>
      </c>
      <c r="D23" s="66" t="s">
        <v>43</v>
      </c>
      <c r="E23" s="76" t="s">
        <v>65</v>
      </c>
      <c r="F23" s="77"/>
      <c r="G23" s="76" t="s">
        <v>66</v>
      </c>
      <c r="H23" s="77"/>
      <c r="I23" s="76" t="s">
        <v>67</v>
      </c>
      <c r="J23" s="83"/>
      <c r="K23" s="84"/>
      <c r="L23" s="85"/>
      <c r="M23" s="67"/>
      <c r="N23" s="84"/>
      <c r="O23" s="86"/>
      <c r="P23" s="28"/>
    </row>
    <row r="24" spans="1:16" ht="64.5" customHeight="1" thickBot="1" x14ac:dyDescent="0.55000000000000004">
      <c r="B24" s="98"/>
      <c r="C24" s="75" t="s">
        <v>68</v>
      </c>
      <c r="D24" s="45" t="s">
        <v>69</v>
      </c>
      <c r="E24" s="68">
        <v>0</v>
      </c>
      <c r="F24" s="40">
        <v>0</v>
      </c>
      <c r="G24" s="68">
        <v>0</v>
      </c>
      <c r="H24" s="40">
        <v>0</v>
      </c>
      <c r="I24" s="69">
        <v>21</v>
      </c>
      <c r="J24" s="32">
        <v>737667</v>
      </c>
      <c r="K24" s="69">
        <f>33-I24</f>
        <v>12</v>
      </c>
      <c r="L24" s="59">
        <v>252333</v>
      </c>
      <c r="M24" s="22">
        <v>990000</v>
      </c>
      <c r="N24" s="70"/>
      <c r="O24" s="39"/>
      <c r="P24" s="35"/>
    </row>
    <row r="25" spans="1:16" ht="64.5" customHeight="1" x14ac:dyDescent="0.5">
      <c r="B25" s="98"/>
      <c r="C25" s="75"/>
      <c r="D25" s="45" t="s">
        <v>70</v>
      </c>
      <c r="E25" s="71">
        <v>0</v>
      </c>
      <c r="F25" s="40">
        <v>0</v>
      </c>
      <c r="G25" s="71">
        <v>0</v>
      </c>
      <c r="H25" s="40">
        <v>0</v>
      </c>
      <c r="I25" s="72">
        <v>4</v>
      </c>
      <c r="J25" s="32">
        <v>143227</v>
      </c>
      <c r="K25" s="73">
        <v>0</v>
      </c>
      <c r="L25" s="40">
        <v>0</v>
      </c>
      <c r="M25" s="22">
        <f>J25+L25</f>
        <v>143227</v>
      </c>
      <c r="N25" s="73"/>
      <c r="O25" s="39"/>
      <c r="P25" s="35"/>
    </row>
    <row r="26" spans="1:16" ht="27.75" customHeight="1" thickBot="1" x14ac:dyDescent="0.55000000000000004">
      <c r="B26" s="74"/>
      <c r="C26" s="49" t="s">
        <v>42</v>
      </c>
      <c r="D26" s="26" t="s">
        <v>71</v>
      </c>
      <c r="E26" s="76" t="s">
        <v>72</v>
      </c>
      <c r="F26" s="77"/>
      <c r="G26" s="76"/>
      <c r="H26" s="77"/>
      <c r="I26" s="76"/>
      <c r="J26" s="77"/>
      <c r="K26" s="78" t="s">
        <v>73</v>
      </c>
      <c r="L26" s="79"/>
      <c r="M26" s="51"/>
      <c r="N26" s="78"/>
      <c r="O26" s="80"/>
      <c r="P26" s="28"/>
    </row>
  </sheetData>
  <mergeCells count="57">
    <mergeCell ref="B2:O2"/>
    <mergeCell ref="B3:B5"/>
    <mergeCell ref="C3:C5"/>
    <mergeCell ref="D3:D5"/>
    <mergeCell ref="E3:F4"/>
    <mergeCell ref="G3:H4"/>
    <mergeCell ref="I3:O3"/>
    <mergeCell ref="P3:P5"/>
    <mergeCell ref="I4:J4"/>
    <mergeCell ref="K4:L4"/>
    <mergeCell ref="N4:O4"/>
    <mergeCell ref="B6:B13"/>
    <mergeCell ref="E7:J7"/>
    <mergeCell ref="K7:L7"/>
    <mergeCell ref="N7:O7"/>
    <mergeCell ref="E9:F9"/>
    <mergeCell ref="G9:H9"/>
    <mergeCell ref="I9:J9"/>
    <mergeCell ref="K9:L9"/>
    <mergeCell ref="N9:O9"/>
    <mergeCell ref="E11:F11"/>
    <mergeCell ref="G11:H11"/>
    <mergeCell ref="I11:J11"/>
    <mergeCell ref="K11:L11"/>
    <mergeCell ref="N11:O11"/>
    <mergeCell ref="B14:B25"/>
    <mergeCell ref="C14:C15"/>
    <mergeCell ref="E16:J16"/>
    <mergeCell ref="K16:L16"/>
    <mergeCell ref="N16:O16"/>
    <mergeCell ref="E13:F13"/>
    <mergeCell ref="G13:H13"/>
    <mergeCell ref="I13:J13"/>
    <mergeCell ref="K13:L13"/>
    <mergeCell ref="N13:O13"/>
    <mergeCell ref="E20:F20"/>
    <mergeCell ref="G20:H20"/>
    <mergeCell ref="I20:J20"/>
    <mergeCell ref="K20:L20"/>
    <mergeCell ref="N20:O20"/>
    <mergeCell ref="E18:F18"/>
    <mergeCell ref="G18:H18"/>
    <mergeCell ref="I18:J18"/>
    <mergeCell ref="K18:L18"/>
    <mergeCell ref="N18:O18"/>
    <mergeCell ref="N26:O26"/>
    <mergeCell ref="C21:C22"/>
    <mergeCell ref="E23:F23"/>
    <mergeCell ref="G23:H23"/>
    <mergeCell ref="I23:J23"/>
    <mergeCell ref="K23:L23"/>
    <mergeCell ref="N23:O23"/>
    <mergeCell ref="C24:C25"/>
    <mergeCell ref="E26:F26"/>
    <mergeCell ref="G26:H26"/>
    <mergeCell ref="I26:J26"/>
    <mergeCell ref="K26:L26"/>
  </mergeCells>
  <printOptions horizontalCentered="1"/>
  <pageMargins left="0.16" right="0.27" top="0.46" bottom="0.74803149606299202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گزارش آمار (2)</vt:lpstr>
      <vt:lpstr>'گزارش آمار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پگاه محمدی</dc:creator>
  <cp:lastModifiedBy>sadegh mohamadzadeh</cp:lastModifiedBy>
  <dcterms:created xsi:type="dcterms:W3CDTF">2025-02-23T11:55:58Z</dcterms:created>
  <dcterms:modified xsi:type="dcterms:W3CDTF">2025-02-23T11:57:48Z</dcterms:modified>
</cp:coreProperties>
</file>